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36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D26" i="1" l="1"/>
  <c r="D20" i="1"/>
  <c r="D19" i="1"/>
  <c r="D18" i="1"/>
  <c r="D16" i="1"/>
  <c r="D15" i="1"/>
  <c r="D13" i="1"/>
  <c r="D11" i="1"/>
  <c r="D10" i="1"/>
  <c r="D9" i="1"/>
  <c r="D8" i="1"/>
  <c r="D7" i="1"/>
  <c r="C26" i="1"/>
  <c r="C24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E8" i="1" s="1"/>
  <c r="C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7" i="1"/>
</calcChain>
</file>

<file path=xl/sharedStrings.xml><?xml version="1.0" encoding="utf-8"?>
<sst xmlns="http://schemas.openxmlformats.org/spreadsheetml/2006/main" count="49" uniqueCount="49">
  <si>
    <t>Код</t>
  </si>
  <si>
    <t>Показник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</si>
  <si>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</si>
  <si>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</si>
  <si>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</si>
  <si>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</si>
  <si>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</si>
  <si>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</si>
  <si>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</si>
  <si>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</si>
  <si>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1170</t>
  </si>
  <si>
    <t>Забезпечення діяльності інклюзивно-ресурсних центрів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</si>
  <si>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</si>
  <si>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</si>
  <si>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4030</t>
  </si>
  <si>
    <t>Забезпечення діяльності бібліотек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</si>
  <si>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</si>
  <si>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</si>
  <si>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</si>
  <si>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</si>
  <si>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</si>
  <si>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</si>
  <si>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7310</t>
  </si>
  <si>
    <t>Будівництво об`єктів житлово-комунального господарства</t>
  </si>
  <si>
    <t>7321</t>
  </si>
  <si>
    <t>Будівництво освітніх установ та закладів</t>
  </si>
  <si>
    <t>7324</t>
  </si>
  <si>
    <t>Будівництво установ та закладів культури</t>
  </si>
  <si>
    <t>7350</t>
  </si>
  <si>
    <t>Розроблення схем планування та забудови територій (містобудівної документації)</t>
  </si>
  <si>
    <t>8311</t>
  </si>
  <si>
    <t>Охорона та раціональне використання природних ресурсів</t>
  </si>
  <si>
    <t>8312</t>
  </si>
  <si>
    <t>Утилізація відходів</t>
  </si>
  <si>
    <t>8340</t>
  </si>
  <si>
    <t>Природоохоронні заходи за рахунок цільових фондів</t>
  </si>
  <si>
    <t>9320</t>
  </si>
  <si>
    <t>Субвенція з місцевого бюджету за рахунок залишку коштів освітньої субвенції, що утворився на початок бюджетного періоду</t>
  </si>
  <si>
    <t>9770</t>
  </si>
  <si>
    <t>Інші субвенції з місцевого бюджету</t>
  </si>
  <si>
    <t>Всього по бюджету</t>
  </si>
  <si>
    <t>План на І півріччя 2019 року</t>
  </si>
  <si>
    <t>Касові видатки за І півріччя 2019 року</t>
  </si>
  <si>
    <t>% виконання плану</t>
  </si>
  <si>
    <t>(спеціальний фонд)</t>
  </si>
  <si>
    <t>тис. грн.</t>
  </si>
  <si>
    <t>Начальник відділу бюджетних відносин</t>
  </si>
  <si>
    <t>Н.В. Тараненко</t>
  </si>
  <si>
    <t>Аналіз виконання бюджету об'єднаної територіальної громади Оріхівської міської ради                                               за І півріччя 2019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</si>
</sst>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0" xfId="0" applyFont="1"/>
    <xf numFmtId="164" fontId="1" fillId="2" borderId="2" xfId="0" applyNumberFormat="1" applyFont="1" applyFill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8"/>
  <sheetViews>
    <sheetView tabSelected="1" workbookViewId="0">
      <selection activeCell="E12" sqref="E12"/>
    </sheetView>
  </sheetViews>
  <sheetFormatPr defaultRowHeight="12.75" x14ac:dyDescent="0.2"/>
  <cols>
    <col min="2" max="2" width="68.7109375" customWidth="1"/>
    <col min="3" max="3" width="14.140625" customWidth="1"/>
    <col min="4" max="4" width="15.28515625" customWidth="1"/>
    <col min="5" max="5" width="14.28515625" customWidth="1"/>
  </cols>
  <sheetData>
    <row r="2" spans="1:5" ht="38.25" customHeight="1" x14ac:dyDescent="0.2">
      <c r="A2" s="10" t="s">
        <v>48</v>
      </c>
      <c r="B2" s="10"/>
      <c r="C2" s="10"/>
      <c r="D2" s="10"/>
      <c r="E2" s="10"/>
    </row>
    <row r="3" spans="1:5" ht="18.75" x14ac:dyDescent="0.3">
      <c r="A3" s="9" t="s">
        <v>44</v>
      </c>
      <c r="B3" s="9"/>
      <c r="C3" s="9"/>
      <c r="D3" s="9"/>
      <c r="E3" s="15"/>
    </row>
    <row r="4" spans="1:5" ht="15.75" x14ac:dyDescent="0.25">
      <c r="A4" s="1"/>
      <c r="B4" s="1"/>
      <c r="C4" s="1"/>
      <c r="D4" s="1"/>
      <c r="E4" s="2" t="s">
        <v>45</v>
      </c>
    </row>
    <row r="5" spans="1:5" ht="63" x14ac:dyDescent="0.2">
      <c r="A5" s="3" t="s">
        <v>0</v>
      </c>
      <c r="B5" s="3" t="s">
        <v>1</v>
      </c>
      <c r="C5" s="3" t="s">
        <v>41</v>
      </c>
      <c r="D5" s="3" t="s">
        <v>42</v>
      </c>
      <c r="E5" s="3" t="s">
        <v>43</v>
      </c>
    </row>
    <row r="6" spans="1:5" ht="15.75" x14ac:dyDescent="0.2">
      <c r="A6" s="3">
        <v>1</v>
      </c>
      <c r="B6" s="3">
        <v>2</v>
      </c>
      <c r="C6" s="3">
        <v>3</v>
      </c>
      <c r="D6" s="3">
        <v>4</v>
      </c>
      <c r="E6" s="3">
        <v>5</v>
      </c>
    </row>
    <row r="7" spans="1:5" ht="47.25" x14ac:dyDescent="0.2">
      <c r="A7" s="4" t="s">
        <v>2</v>
      </c>
      <c r="B7" s="5" t="s">
        <v>3</v>
      </c>
      <c r="C7" s="7">
        <f>545376/1000</f>
        <v>545.37599999999998</v>
      </c>
      <c r="D7" s="7">
        <f>160388.07/1000</f>
        <v>160.38807</v>
      </c>
      <c r="E7" s="7">
        <f t="shared" ref="E7:E26" si="0">IF(C7=0,0,(D7/C7)*100)</f>
        <v>29.408714354867101</v>
      </c>
    </row>
    <row r="8" spans="1:5" ht="15.75" x14ac:dyDescent="0.2">
      <c r="A8" s="4" t="s">
        <v>4</v>
      </c>
      <c r="B8" s="5" t="s">
        <v>5</v>
      </c>
      <c r="C8" s="7">
        <f>5300/1000</f>
        <v>5.3</v>
      </c>
      <c r="D8" s="7">
        <f>5300/1000</f>
        <v>5.3</v>
      </c>
      <c r="E8" s="7">
        <f t="shared" si="0"/>
        <v>100</v>
      </c>
    </row>
    <row r="9" spans="1:5" ht="15.75" x14ac:dyDescent="0.2">
      <c r="A9" s="4" t="s">
        <v>6</v>
      </c>
      <c r="B9" s="5" t="s">
        <v>7</v>
      </c>
      <c r="C9" s="7">
        <f>267503/1000</f>
        <v>267.50299999999999</v>
      </c>
      <c r="D9" s="7">
        <f>17500/1000</f>
        <v>17.5</v>
      </c>
      <c r="E9" s="7">
        <f t="shared" si="0"/>
        <v>6.5419827067359995</v>
      </c>
    </row>
    <row r="10" spans="1:5" ht="63" x14ac:dyDescent="0.2">
      <c r="A10" s="4" t="s">
        <v>8</v>
      </c>
      <c r="B10" s="5" t="s">
        <v>9</v>
      </c>
      <c r="C10" s="7">
        <f>2348950/1000</f>
        <v>2348.9499999999998</v>
      </c>
      <c r="D10" s="7">
        <f>766448.54/1000</f>
        <v>766.44854000000009</v>
      </c>
      <c r="E10" s="7">
        <f t="shared" si="0"/>
        <v>32.629410587709408</v>
      </c>
    </row>
    <row r="11" spans="1:5" ht="15.75" x14ac:dyDescent="0.2">
      <c r="A11" s="4" t="s">
        <v>10</v>
      </c>
      <c r="B11" s="5" t="s">
        <v>11</v>
      </c>
      <c r="C11" s="7">
        <f>25000/1000</f>
        <v>25</v>
      </c>
      <c r="D11" s="7">
        <f>25000/1000</f>
        <v>25</v>
      </c>
      <c r="E11" s="7">
        <f t="shared" si="0"/>
        <v>100</v>
      </c>
    </row>
    <row r="12" spans="1:5" ht="31.5" x14ac:dyDescent="0.2">
      <c r="A12" s="4" t="s">
        <v>12</v>
      </c>
      <c r="B12" s="5" t="s">
        <v>13</v>
      </c>
      <c r="C12" s="7">
        <f>180000/1000</f>
        <v>180</v>
      </c>
      <c r="D12" s="7">
        <v>0</v>
      </c>
      <c r="E12" s="7">
        <f t="shared" si="0"/>
        <v>0</v>
      </c>
    </row>
    <row r="13" spans="1:5" ht="15.75" x14ac:dyDescent="0.2">
      <c r="A13" s="4" t="s">
        <v>14</v>
      </c>
      <c r="B13" s="5" t="s">
        <v>15</v>
      </c>
      <c r="C13" s="7">
        <f>11200/1000</f>
        <v>11.2</v>
      </c>
      <c r="D13" s="7">
        <f>10730/1000</f>
        <v>10.73</v>
      </c>
      <c r="E13" s="7">
        <f t="shared" si="0"/>
        <v>95.803571428571445</v>
      </c>
    </row>
    <row r="14" spans="1:5" ht="15.75" x14ac:dyDescent="0.2">
      <c r="A14" s="4" t="s">
        <v>16</v>
      </c>
      <c r="B14" s="5" t="s">
        <v>17</v>
      </c>
      <c r="C14" s="7">
        <f>150000/1000</f>
        <v>150</v>
      </c>
      <c r="D14" s="7">
        <v>0</v>
      </c>
      <c r="E14" s="7">
        <f t="shared" si="0"/>
        <v>0</v>
      </c>
    </row>
    <row r="15" spans="1:5" ht="31.5" x14ac:dyDescent="0.2">
      <c r="A15" s="4" t="s">
        <v>18</v>
      </c>
      <c r="B15" s="5" t="s">
        <v>19</v>
      </c>
      <c r="C15" s="7">
        <f>2029955/1000</f>
        <v>2029.9549999999999</v>
      </c>
      <c r="D15" s="7">
        <f>794975.34/1000</f>
        <v>794.97533999999996</v>
      </c>
      <c r="E15" s="7">
        <f t="shared" si="0"/>
        <v>39.162214925946628</v>
      </c>
    </row>
    <row r="16" spans="1:5" ht="15.75" x14ac:dyDescent="0.2">
      <c r="A16" s="4" t="s">
        <v>20</v>
      </c>
      <c r="B16" s="5" t="s">
        <v>21</v>
      </c>
      <c r="C16" s="7">
        <f>471230/1000</f>
        <v>471.23</v>
      </c>
      <c r="D16" s="7">
        <f>271202/1000</f>
        <v>271.202</v>
      </c>
      <c r="E16" s="7">
        <f t="shared" si="0"/>
        <v>57.551938543810877</v>
      </c>
    </row>
    <row r="17" spans="1:5" ht="15.75" x14ac:dyDescent="0.2">
      <c r="A17" s="4" t="s">
        <v>22</v>
      </c>
      <c r="B17" s="5" t="s">
        <v>23</v>
      </c>
      <c r="C17" s="7">
        <f>1040755/1000</f>
        <v>1040.7550000000001</v>
      </c>
      <c r="D17" s="7">
        <v>0</v>
      </c>
      <c r="E17" s="7">
        <f t="shared" si="0"/>
        <v>0</v>
      </c>
    </row>
    <row r="18" spans="1:5" ht="15.75" x14ac:dyDescent="0.2">
      <c r="A18" s="4" t="s">
        <v>24</v>
      </c>
      <c r="B18" s="5" t="s">
        <v>25</v>
      </c>
      <c r="C18" s="7">
        <f>279173/1000</f>
        <v>279.173</v>
      </c>
      <c r="D18" s="7">
        <f>151600/1000</f>
        <v>151.6</v>
      </c>
      <c r="E18" s="7">
        <f t="shared" si="0"/>
        <v>54.303245657710455</v>
      </c>
    </row>
    <row r="19" spans="1:5" ht="15.75" x14ac:dyDescent="0.2">
      <c r="A19" s="4" t="s">
        <v>26</v>
      </c>
      <c r="B19" s="5" t="s">
        <v>27</v>
      </c>
      <c r="C19" s="7">
        <f>43556/1000</f>
        <v>43.555999999999997</v>
      </c>
      <c r="D19" s="7">
        <f>2970/1000</f>
        <v>2.97</v>
      </c>
      <c r="E19" s="7">
        <f t="shared" si="0"/>
        <v>6.8188079713472325</v>
      </c>
    </row>
    <row r="20" spans="1:5" ht="31.5" x14ac:dyDescent="0.2">
      <c r="A20" s="4" t="s">
        <v>28</v>
      </c>
      <c r="B20" s="5" t="s">
        <v>29</v>
      </c>
      <c r="C20" s="7">
        <f>64726/1000</f>
        <v>64.725999999999999</v>
      </c>
      <c r="D20" s="7">
        <f>47500/1000</f>
        <v>47.5</v>
      </c>
      <c r="E20" s="7">
        <f t="shared" si="0"/>
        <v>73.3862744492167</v>
      </c>
    </row>
    <row r="21" spans="1:5" ht="15.75" x14ac:dyDescent="0.2">
      <c r="A21" s="4" t="s">
        <v>30</v>
      </c>
      <c r="B21" s="5" t="s">
        <v>31</v>
      </c>
      <c r="C21" s="7">
        <f>322000/1000</f>
        <v>322</v>
      </c>
      <c r="D21" s="7">
        <v>0</v>
      </c>
      <c r="E21" s="7">
        <f t="shared" si="0"/>
        <v>0</v>
      </c>
    </row>
    <row r="22" spans="1:5" ht="15.75" x14ac:dyDescent="0.2">
      <c r="A22" s="4" t="s">
        <v>32</v>
      </c>
      <c r="B22" s="5" t="s">
        <v>33</v>
      </c>
      <c r="C22" s="7">
        <f>69237/1000</f>
        <v>69.236999999999995</v>
      </c>
      <c r="D22" s="7">
        <v>0</v>
      </c>
      <c r="E22" s="7">
        <f t="shared" si="0"/>
        <v>0</v>
      </c>
    </row>
    <row r="23" spans="1:5" ht="15.75" x14ac:dyDescent="0.2">
      <c r="A23" s="4" t="s">
        <v>34</v>
      </c>
      <c r="B23" s="5" t="s">
        <v>35</v>
      </c>
      <c r="C23" s="7">
        <v>0</v>
      </c>
      <c r="D23" s="7">
        <v>0</v>
      </c>
      <c r="E23" s="7">
        <f t="shared" si="0"/>
        <v>0</v>
      </c>
    </row>
    <row r="24" spans="1:5" ht="31.5" x14ac:dyDescent="0.2">
      <c r="A24" s="4" t="s">
        <v>36</v>
      </c>
      <c r="B24" s="5" t="s">
        <v>37</v>
      </c>
      <c r="C24" s="7">
        <f>1000000/1000</f>
        <v>1000</v>
      </c>
      <c r="D24" s="7">
        <v>0</v>
      </c>
      <c r="E24" s="7">
        <f t="shared" si="0"/>
        <v>0</v>
      </c>
    </row>
    <row r="25" spans="1:5" ht="15.75" x14ac:dyDescent="0.2">
      <c r="A25" s="4" t="s">
        <v>38</v>
      </c>
      <c r="B25" s="5" t="s">
        <v>39</v>
      </c>
      <c r="C25" s="7">
        <v>0</v>
      </c>
      <c r="D25" s="7">
        <v>0</v>
      </c>
      <c r="E25" s="7">
        <f t="shared" si="0"/>
        <v>0</v>
      </c>
    </row>
    <row r="26" spans="1:5" s="6" customFormat="1" ht="19.5" customHeight="1" x14ac:dyDescent="0.2">
      <c r="A26" s="11" t="s">
        <v>40</v>
      </c>
      <c r="B26" s="12"/>
      <c r="C26" s="8">
        <f>8853961/1000</f>
        <v>8853.9609999999993</v>
      </c>
      <c r="D26" s="8">
        <f>2253613.95/1000</f>
        <v>2253.6139500000004</v>
      </c>
      <c r="E26" s="8">
        <f t="shared" si="0"/>
        <v>25.453172314628453</v>
      </c>
    </row>
    <row r="28" spans="1:5" ht="19.5" customHeight="1" x14ac:dyDescent="0.25">
      <c r="A28" s="13" t="s">
        <v>46</v>
      </c>
      <c r="B28" s="14"/>
      <c r="C28" s="1" t="s">
        <v>47</v>
      </c>
    </row>
  </sheetData>
  <mergeCells count="4">
    <mergeCell ref="A2:E2"/>
    <mergeCell ref="A26:B26"/>
    <mergeCell ref="A28:B28"/>
    <mergeCell ref="A3:E3"/>
  </mergeCells>
  <pageMargins left="0.59055118110236227" right="0.59055118110236227" top="0.39370078740157483" bottom="0.39370078740157483" header="0" footer="0"/>
  <pageSetup paperSize="9" scale="83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bv-user-01</dc:creator>
  <cp:lastModifiedBy>bv-user-01</cp:lastModifiedBy>
  <cp:lastPrinted>2019-07-01T13:40:24Z</cp:lastPrinted>
  <dcterms:created xsi:type="dcterms:W3CDTF">2019-07-01T13:28:23Z</dcterms:created>
  <dcterms:modified xsi:type="dcterms:W3CDTF">2019-07-01T13:40:26Z</dcterms:modified>
</cp:coreProperties>
</file>